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3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<sst xmlns="http://schemas.openxmlformats.org/spreadsheetml/2006/main" count="111" uniqueCount="31">
  <si>
    <t>Стоимость аренды</t>
  </si>
  <si>
    <t>Стоимость продажи</t>
  </si>
  <si>
    <t>Изменение стоимости за месяц</t>
  </si>
  <si>
    <t>Однокомнатные</t>
  </si>
  <si>
    <t>Двухкомнатные</t>
  </si>
  <si>
    <t>Район</t>
  </si>
  <si>
    <t>март-апрель 16</t>
  </si>
  <si>
    <t>Калининский</t>
  </si>
  <si>
    <t>Курчатовский</t>
  </si>
  <si>
    <t>Ленинский</t>
  </si>
  <si>
    <t>Металлургический</t>
  </si>
  <si>
    <t>Советский</t>
  </si>
  <si>
    <t>Тракторозаводский</t>
  </si>
  <si>
    <t>Центральный</t>
  </si>
  <si>
    <t>ИТОГО</t>
  </si>
  <si>
    <t>Индекс доходности = (Доход от аренды + Изменение стоимости квартиры)/(Доход в банке)</t>
  </si>
  <si>
    <t>В рублях</t>
  </si>
  <si>
    <t>Индекс доходности (за месяц)</t>
  </si>
  <si>
    <t>Средняя процентная ставка в банке в р.</t>
  </si>
  <si>
    <t>Предполагаемая доходность за год 2016-2017</t>
  </si>
  <si>
    <t>Сдача квартиры в аренду</t>
  </si>
  <si>
    <t>Вклады в банке</t>
  </si>
  <si>
    <t>предполагаемый доход за год (с марта 2016)</t>
  </si>
  <si>
    <t>доход за год (с марта 2016)</t>
  </si>
  <si>
    <t>В USD</t>
  </si>
  <si>
    <t>Средняя процентная ставка в банке в USD</t>
  </si>
  <si>
    <t>Курс доллара</t>
  </si>
  <si>
    <t>1 комнатные</t>
  </si>
  <si>
    <t>2 комнатные</t>
  </si>
  <si>
    <t>Общий итог</t>
  </si>
  <si>
    <t>среднее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</si>
</sst>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MMMM\ YYYY;@"/>
    <numFmt numFmtId="167" formatCode="\ #,##0&quot;р. &quot;;\-#,##0&quot;р. &quot;;&quot; -р. &quot;;@\ "/>
    <numFmt numFmtId="168" formatCode="0.00"/>
    <numFmt numFmtId="169" formatCode="0.00%"/>
    <numFmt numFmtId="170" formatCode="DD/MM/YYYY"/>
    <numFmt numFmtId="171" formatCode="#,##0.00\ ;\-#,##0.00\ "/>
    <numFmt numFmtId="172" formatCode="\ [$$-409]#,##0\ ;\ [$$-409]\-#,##0\ ;\ [$$-409]&quot;- &quot;;@\ 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6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0" borderId="1" xfId="20" applyFont="1" applyBorder="1" applyAlignment="1">
      <alignment/>
      <protection/>
    </xf>
    <xf numFmtId="164" fontId="1" fillId="0" borderId="2" xfId="20" applyFont="1" applyBorder="1" applyAlignment="1">
      <alignment/>
      <protection/>
    </xf>
    <xf numFmtId="166" fontId="1" fillId="0" borderId="1" xfId="20" applyNumberFormat="1" applyBorder="1">
      <alignment/>
      <protection/>
    </xf>
    <xf numFmtId="164" fontId="1" fillId="0" borderId="1" xfId="20" applyFont="1" applyFill="1" applyBorder="1">
      <alignment/>
      <protection/>
    </xf>
    <xf numFmtId="167" fontId="1" fillId="0" borderId="1" xfId="20" applyNumberFormat="1" applyBorder="1">
      <alignment/>
      <protection/>
    </xf>
    <xf numFmtId="167" fontId="1" fillId="0" borderId="1" xfId="20" applyNumberFormat="1" applyFill="1" applyBorder="1" applyProtection="1">
      <alignment/>
      <protection/>
    </xf>
    <xf numFmtId="167" fontId="2" fillId="0" borderId="1" xfId="20" applyNumberFormat="1" applyFont="1" applyBorder="1">
      <alignment/>
      <protection/>
    </xf>
    <xf numFmtId="167" fontId="2" fillId="0" borderId="1" xfId="20" applyNumberFormat="1" applyFont="1" applyFill="1" applyBorder="1" applyProtection="1">
      <alignment/>
      <protection/>
    </xf>
    <xf numFmtId="164" fontId="3" fillId="0" borderId="0" xfId="20" applyFont="1">
      <alignment/>
      <protection/>
    </xf>
    <xf numFmtId="164" fontId="4" fillId="2" borderId="0" xfId="20" applyFont="1" applyFill="1">
      <alignment/>
      <protection/>
    </xf>
    <xf numFmtId="164" fontId="1" fillId="2" borderId="0" xfId="20" applyFill="1">
      <alignment/>
      <protection/>
    </xf>
    <xf numFmtId="164" fontId="1" fillId="0" borderId="0" xfId="20" applyBorder="1" applyAlignment="1">
      <alignment/>
      <protection/>
    </xf>
    <xf numFmtId="164" fontId="1" fillId="0" borderId="1" xfId="20" applyBorder="1">
      <alignment/>
      <protection/>
    </xf>
    <xf numFmtId="166" fontId="1" fillId="0" borderId="0" xfId="20" applyNumberFormat="1" applyBorder="1">
      <alignment/>
      <protection/>
    </xf>
    <xf numFmtId="168" fontId="1" fillId="0" borderId="1" xfId="20" applyNumberFormat="1" applyBorder="1">
      <alignment/>
      <protection/>
    </xf>
    <xf numFmtId="168" fontId="1" fillId="0" borderId="0" xfId="20" applyNumberFormat="1" applyBorder="1">
      <alignment/>
      <protection/>
    </xf>
    <xf numFmtId="169" fontId="1" fillId="0" borderId="1" xfId="20" applyNumberFormat="1" applyBorder="1">
      <alignment/>
      <protection/>
    </xf>
    <xf numFmtId="169" fontId="1" fillId="0" borderId="0" xfId="20" applyNumberFormat="1" applyBorder="1">
      <alignment/>
      <protection/>
    </xf>
    <xf numFmtId="170" fontId="1" fillId="0" borderId="0" xfId="20" applyNumberFormat="1" applyBorder="1">
      <alignment/>
      <protection/>
    </xf>
    <xf numFmtId="164" fontId="1" fillId="0" borderId="0" xfId="20" applyBorder="1">
      <alignment/>
      <protection/>
    </xf>
    <xf numFmtId="167" fontId="1" fillId="0" borderId="0" xfId="20" applyNumberFormat="1" applyBorder="1">
      <alignment/>
      <protection/>
    </xf>
    <xf numFmtId="164" fontId="5" fillId="2" borderId="0" xfId="20" applyFont="1" applyFill="1">
      <alignment/>
      <protection/>
    </xf>
    <xf numFmtId="171" fontId="1" fillId="0" borderId="1" xfId="20" applyNumberFormat="1" applyBorder="1">
      <alignment/>
      <protection/>
    </xf>
    <xf numFmtId="172" fontId="1" fillId="0" borderId="1" xfId="20" applyNumberFormat="1" applyBorder="1">
      <alignment/>
      <protection/>
    </xf>
    <xf numFmtId="164" fontId="1" fillId="0" borderId="1" xfId="20" applyFont="1" applyFill="1" applyBorder="1" applyAlignment="1">
      <alignment horizontal="center"/>
      <protection/>
    </xf>
    <xf numFmtId="164" fontId="1" fillId="0" borderId="1" xfId="20" applyFont="1" applyBorder="1" applyAlignment="1">
      <alignment horizontal="left"/>
      <protection/>
    </xf>
    <xf numFmtId="164" fontId="2" fillId="0" borderId="1" xfId="20" applyFont="1" applyFill="1" applyBorder="1" applyProtection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D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34">
      <selection activeCell="E71" sqref="E71"/>
    </sheetView>
  </sheetViews>
  <sheetFormatPr defaultColWidth="9.140625" defaultRowHeight="12.75"/>
  <cols>
    <col min="1" max="1" width="20.421875" style="1" customWidth="1"/>
    <col min="2" max="2" width="41.8515625" style="1" customWidth="1"/>
    <col min="3" max="3" width="25.8515625" style="1" customWidth="1"/>
    <col min="4" max="4" width="41.140625" style="1" customWidth="1"/>
    <col min="5" max="5" width="37.421875" style="1" customWidth="1"/>
    <col min="6" max="6" width="12.140625" style="1" customWidth="1"/>
    <col min="7" max="7" width="13.00390625" style="1" customWidth="1"/>
    <col min="8" max="8" width="17.57421875" style="1" customWidth="1"/>
    <col min="9" max="9" width="39.421875" style="1" customWidth="1"/>
    <col min="10" max="16384" width="8.7109375" style="1" customWidth="1"/>
  </cols>
  <sheetData>
    <row r="1" spans="2:9" ht="13.5">
      <c r="B1" s="2" t="s">
        <v>0</v>
      </c>
      <c r="C1" s="2"/>
      <c r="D1" s="2" t="s">
        <v>1</v>
      </c>
      <c r="E1" s="2"/>
      <c r="F1" s="2"/>
      <c r="G1" s="2"/>
      <c r="H1" s="3" t="s">
        <v>2</v>
      </c>
      <c r="I1" s="3"/>
    </row>
    <row r="2" spans="2:9" ht="13.5">
      <c r="B2" s="4" t="s">
        <v>3</v>
      </c>
      <c r="C2" s="4" t="s">
        <v>4</v>
      </c>
      <c r="D2" s="2" t="s">
        <v>3</v>
      </c>
      <c r="E2" s="2"/>
      <c r="F2" s="2" t="s">
        <v>4</v>
      </c>
      <c r="G2" s="2"/>
      <c r="H2" s="3" t="s">
        <v>3</v>
      </c>
      <c r="I2" s="3" t="s">
        <v>4</v>
      </c>
    </row>
    <row r="3" spans="1:9" ht="13.5">
      <c r="A3" s="1" t="s">
        <v>5</v>
      </c>
      <c r="B3" s="5">
        <v>42430</v>
      </c>
      <c r="C3" s="5">
        <v>42430</v>
      </c>
      <c r="D3" s="5">
        <v>42430</v>
      </c>
      <c r="E3" s="5">
        <v>42461</v>
      </c>
      <c r="F3" s="5">
        <v>42430</v>
      </c>
      <c r="G3" s="5">
        <v>42461</v>
      </c>
      <c r="H3" s="5" t="s">
        <v>6</v>
      </c>
      <c r="I3" s="5" t="s">
        <v>6</v>
      </c>
    </row>
    <row r="4" spans="1:9" ht="13.5">
      <c r="A4" s="6" t="s">
        <v>7</v>
      </c>
      <c r="B4" s="7">
        <v>11300</v>
      </c>
      <c r="C4" s="7">
        <v>13800</v>
      </c>
      <c r="D4" s="7">
        <v>1720000</v>
      </c>
      <c r="E4" s="7">
        <v>1710000</v>
      </c>
      <c r="F4" s="8">
        <v>2440000</v>
      </c>
      <c r="G4" s="7">
        <v>2430000</v>
      </c>
      <c r="H4" s="7">
        <f aca="true" t="shared" si="0" ref="H4:H11">E4-D4</f>
        <v>-10000</v>
      </c>
      <c r="I4" s="7">
        <f aca="true" t="shared" si="1" ref="I4:I11">G4-F4</f>
        <v>-10000</v>
      </c>
    </row>
    <row r="5" spans="1:9" ht="13.5">
      <c r="A5" s="6" t="s">
        <v>8</v>
      </c>
      <c r="B5" s="7">
        <v>11200</v>
      </c>
      <c r="C5" s="7">
        <v>13400</v>
      </c>
      <c r="D5" s="7">
        <v>1760000</v>
      </c>
      <c r="E5" s="7">
        <v>1750000</v>
      </c>
      <c r="F5" s="8">
        <v>2470000</v>
      </c>
      <c r="G5" s="7">
        <v>2440000</v>
      </c>
      <c r="H5" s="7">
        <f t="shared" si="0"/>
        <v>-10000</v>
      </c>
      <c r="I5" s="7">
        <f t="shared" si="1"/>
        <v>-30000</v>
      </c>
    </row>
    <row r="6" spans="1:9" ht="13.5">
      <c r="A6" s="6" t="s">
        <v>9</v>
      </c>
      <c r="B6" s="7">
        <v>10600</v>
      </c>
      <c r="C6" s="7">
        <v>13000</v>
      </c>
      <c r="D6" s="7">
        <v>1520000</v>
      </c>
      <c r="E6" s="7">
        <v>1520000</v>
      </c>
      <c r="F6" s="8">
        <v>2010000</v>
      </c>
      <c r="G6" s="7">
        <v>2000000</v>
      </c>
      <c r="H6" s="7">
        <f t="shared" si="0"/>
        <v>0</v>
      </c>
      <c r="I6" s="7">
        <f t="shared" si="1"/>
        <v>-10000</v>
      </c>
    </row>
    <row r="7" spans="1:9" ht="13.5">
      <c r="A7" s="6" t="s">
        <v>10</v>
      </c>
      <c r="B7" s="7">
        <v>10300</v>
      </c>
      <c r="C7" s="7">
        <v>12100</v>
      </c>
      <c r="D7" s="7">
        <v>1390000</v>
      </c>
      <c r="E7" s="7">
        <v>1390000</v>
      </c>
      <c r="F7" s="8">
        <v>1820000</v>
      </c>
      <c r="G7" s="7">
        <v>1830000</v>
      </c>
      <c r="H7" s="7">
        <f t="shared" si="0"/>
        <v>0</v>
      </c>
      <c r="I7" s="7">
        <f t="shared" si="1"/>
        <v>10000</v>
      </c>
    </row>
    <row r="8" spans="1:9" ht="13.5">
      <c r="A8" s="6" t="s">
        <v>11</v>
      </c>
      <c r="B8" s="7">
        <v>11500</v>
      </c>
      <c r="C8" s="7">
        <v>14200</v>
      </c>
      <c r="D8" s="7">
        <v>1640000</v>
      </c>
      <c r="E8" s="7">
        <v>1630000</v>
      </c>
      <c r="F8" s="8">
        <v>2400000</v>
      </c>
      <c r="G8" s="7">
        <v>2320000</v>
      </c>
      <c r="H8" s="7">
        <f t="shared" si="0"/>
        <v>-10000</v>
      </c>
      <c r="I8" s="7">
        <f t="shared" si="1"/>
        <v>-80000</v>
      </c>
    </row>
    <row r="9" spans="1:9" ht="13.5">
      <c r="A9" s="6" t="s">
        <v>12</v>
      </c>
      <c r="B9" s="7">
        <v>10400</v>
      </c>
      <c r="C9" s="7">
        <v>11900</v>
      </c>
      <c r="D9" s="7">
        <v>1470000</v>
      </c>
      <c r="E9" s="7">
        <v>1450000</v>
      </c>
      <c r="F9" s="8">
        <v>2000000</v>
      </c>
      <c r="G9" s="7">
        <v>2000000</v>
      </c>
      <c r="H9" s="7">
        <f t="shared" si="0"/>
        <v>-20000</v>
      </c>
      <c r="I9" s="7">
        <f t="shared" si="1"/>
        <v>0</v>
      </c>
    </row>
    <row r="10" spans="1:9" ht="13.5">
      <c r="A10" s="6" t="s">
        <v>13</v>
      </c>
      <c r="B10" s="7">
        <v>12500</v>
      </c>
      <c r="C10" s="7">
        <v>17000</v>
      </c>
      <c r="D10" s="7">
        <v>1730000</v>
      </c>
      <c r="E10" s="7">
        <v>1710000</v>
      </c>
      <c r="F10" s="8">
        <v>2740000</v>
      </c>
      <c r="G10" s="7">
        <v>2770000</v>
      </c>
      <c r="H10" s="7">
        <f t="shared" si="0"/>
        <v>-20000</v>
      </c>
      <c r="I10" s="7">
        <f t="shared" si="1"/>
        <v>30000</v>
      </c>
    </row>
    <row r="11" spans="1:9" ht="13.5">
      <c r="A11" s="6" t="s">
        <v>14</v>
      </c>
      <c r="B11" s="7">
        <v>11300</v>
      </c>
      <c r="C11" s="7">
        <v>14000</v>
      </c>
      <c r="D11" s="9">
        <v>1630000</v>
      </c>
      <c r="E11" s="9">
        <v>1630000</v>
      </c>
      <c r="F11" s="10">
        <v>2290000</v>
      </c>
      <c r="G11" s="9">
        <v>2290000</v>
      </c>
      <c r="H11" s="7">
        <f t="shared" si="0"/>
        <v>0</v>
      </c>
      <c r="I11" s="7">
        <f t="shared" si="1"/>
        <v>0</v>
      </c>
    </row>
    <row r="15" ht="13.5">
      <c r="A15" s="11" t="s">
        <v>15</v>
      </c>
    </row>
    <row r="16" ht="13.5">
      <c r="A16" s="11"/>
    </row>
    <row r="17" spans="1:16" ht="17.25">
      <c r="A17" s="12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20" spans="1:5" ht="13.5">
      <c r="A20" s="2" t="s">
        <v>17</v>
      </c>
      <c r="B20" s="2"/>
      <c r="C20" s="2"/>
      <c r="D20" s="14"/>
      <c r="E20" s="14"/>
    </row>
    <row r="21" spans="1:9" ht="13.5">
      <c r="A21" s="15"/>
      <c r="B21" s="3" t="s">
        <v>3</v>
      </c>
      <c r="C21" s="3" t="s">
        <v>4</v>
      </c>
      <c r="D21" s="14"/>
      <c r="E21" s="3" t="s">
        <v>18</v>
      </c>
      <c r="H21" s="14"/>
      <c r="I21" s="14"/>
    </row>
    <row r="22" spans="1:9" ht="13.5">
      <c r="A22" s="15" t="s">
        <v>5</v>
      </c>
      <c r="B22" s="5">
        <v>42430</v>
      </c>
      <c r="C22" s="5">
        <v>42430</v>
      </c>
      <c r="D22" s="16"/>
      <c r="E22" s="5">
        <v>42430</v>
      </c>
      <c r="H22" s="16"/>
      <c r="I22" s="16"/>
    </row>
    <row r="23" spans="1:9" ht="13.5">
      <c r="A23" s="6" t="s">
        <v>7</v>
      </c>
      <c r="B23" s="17">
        <f aca="true" t="shared" si="2" ref="B23:B30">(B4+H4)/(D4*0.1284/12)</f>
        <v>0.0706368180830254</v>
      </c>
      <c r="C23" s="17">
        <f aca="true" t="shared" si="3" ref="C23:C30">(C4+I4)/(F4*0.0888/12)</f>
        <v>0.21045635799734203</v>
      </c>
      <c r="D23" s="18"/>
      <c r="E23" s="19">
        <v>0.0888</v>
      </c>
      <c r="H23" s="20"/>
      <c r="I23" s="20"/>
    </row>
    <row r="24" spans="1:5" ht="13.5">
      <c r="A24" s="6" t="s">
        <v>8</v>
      </c>
      <c r="B24" s="17">
        <f t="shared" si="2"/>
        <v>0.0637213254035684</v>
      </c>
      <c r="C24" s="17">
        <f t="shared" si="3"/>
        <v>-0.90819564503775</v>
      </c>
      <c r="D24" s="18"/>
      <c r="E24" s="18"/>
    </row>
    <row r="25" spans="1:9" ht="13.5">
      <c r="A25" s="6" t="s">
        <v>9</v>
      </c>
      <c r="B25" s="17">
        <f t="shared" si="2"/>
        <v>0.6517461878996561</v>
      </c>
      <c r="C25" s="17">
        <f t="shared" si="3"/>
        <v>0.201694231544978</v>
      </c>
      <c r="D25" s="18"/>
      <c r="E25" s="18"/>
      <c r="H25" s="14"/>
      <c r="I25" s="14"/>
    </row>
    <row r="26" spans="1:9" ht="13.5">
      <c r="A26" s="6" t="s">
        <v>10</v>
      </c>
      <c r="B26" s="17">
        <f t="shared" si="2"/>
        <v>0.692530088079069</v>
      </c>
      <c r="C26" s="17">
        <f t="shared" si="3"/>
        <v>1.64092664092664</v>
      </c>
      <c r="D26" s="18"/>
      <c r="E26" s="18"/>
      <c r="H26" s="21"/>
      <c r="I26" s="21"/>
    </row>
    <row r="27" spans="1:9" ht="13.5">
      <c r="A27" s="6" t="s">
        <v>11</v>
      </c>
      <c r="B27" s="17">
        <f t="shared" si="2"/>
        <v>0.08547982676088439</v>
      </c>
      <c r="C27" s="17">
        <f t="shared" si="3"/>
        <v>-3.70495495495495</v>
      </c>
      <c r="D27" s="18"/>
      <c r="E27" s="18"/>
      <c r="H27" s="22"/>
      <c r="I27" s="22"/>
    </row>
    <row r="28" spans="1:5" ht="13.5">
      <c r="A28" s="6" t="s">
        <v>12</v>
      </c>
      <c r="B28" s="17">
        <f t="shared" si="2"/>
        <v>-0.610337592981118</v>
      </c>
      <c r="C28" s="17">
        <f t="shared" si="3"/>
        <v>0.8040540540540541</v>
      </c>
      <c r="D28" s="18"/>
      <c r="E28" s="18"/>
    </row>
    <row r="29" spans="1:5" ht="13.5">
      <c r="A29" s="6" t="s">
        <v>13</v>
      </c>
      <c r="B29" s="17">
        <f t="shared" si="2"/>
        <v>-0.40516449678569505</v>
      </c>
      <c r="C29" s="17">
        <f t="shared" si="3"/>
        <v>2.31801144209903</v>
      </c>
      <c r="D29" s="18"/>
      <c r="E29" s="18"/>
    </row>
    <row r="30" spans="1:3" ht="13.5">
      <c r="A30" s="6" t="s">
        <v>14</v>
      </c>
      <c r="B30" s="17">
        <f t="shared" si="2"/>
        <v>0.64789862966573</v>
      </c>
      <c r="C30" s="17">
        <f t="shared" si="3"/>
        <v>0.8261536645816121</v>
      </c>
    </row>
    <row r="33" spans="1:9" ht="13.5">
      <c r="A33" s="2" t="s">
        <v>19</v>
      </c>
      <c r="B33" s="2"/>
      <c r="C33" s="2"/>
      <c r="D33" s="2"/>
      <c r="E33" s="2"/>
      <c r="F33" s="14"/>
      <c r="G33" s="14"/>
      <c r="H33" s="14"/>
      <c r="I33" s="14"/>
    </row>
    <row r="34" spans="1:9" ht="13.5">
      <c r="A34" s="15"/>
      <c r="B34" s="2" t="s">
        <v>3</v>
      </c>
      <c r="C34" s="2"/>
      <c r="D34" s="2" t="s">
        <v>4</v>
      </c>
      <c r="E34" s="2"/>
      <c r="F34" s="14"/>
      <c r="G34" s="14"/>
      <c r="H34" s="14"/>
      <c r="I34" s="14"/>
    </row>
    <row r="35" spans="1:9" ht="13.5">
      <c r="A35" s="15"/>
      <c r="B35" s="3" t="s">
        <v>20</v>
      </c>
      <c r="C35" s="3" t="s">
        <v>21</v>
      </c>
      <c r="D35" s="3" t="s">
        <v>20</v>
      </c>
      <c r="E35" s="3" t="s">
        <v>21</v>
      </c>
      <c r="F35" s="14"/>
      <c r="G35" s="14"/>
      <c r="H35" s="14"/>
      <c r="I35" s="14"/>
    </row>
    <row r="36" spans="1:9" ht="13.5">
      <c r="A36" s="15" t="s">
        <v>5</v>
      </c>
      <c r="B36" s="5" t="s">
        <v>22</v>
      </c>
      <c r="C36" s="5" t="s">
        <v>23</v>
      </c>
      <c r="D36" s="5" t="s">
        <v>22</v>
      </c>
      <c r="E36" s="5" t="s">
        <v>23</v>
      </c>
      <c r="F36" s="16"/>
      <c r="G36" s="16"/>
      <c r="H36" s="16"/>
      <c r="I36" s="16"/>
    </row>
    <row r="37" spans="1:9" ht="13.5">
      <c r="A37" s="6" t="s">
        <v>7</v>
      </c>
      <c r="B37" s="7">
        <f aca="true" t="shared" si="4" ref="B37:B44">B4*12+Лист2!F65551</f>
        <v>125600</v>
      </c>
      <c r="C37" s="7">
        <f aca="true" t="shared" si="5" ref="C37:C44">D4*0.0888</f>
        <v>152736</v>
      </c>
      <c r="D37" s="7">
        <f aca="true" t="shared" si="6" ref="D37:D43">C4*12+Лист2!K65551</f>
        <v>152266.666666667</v>
      </c>
      <c r="E37" s="7">
        <f aca="true" t="shared" si="7" ref="E37:E44">F4*0.0888</f>
        <v>216672</v>
      </c>
      <c r="F37" s="23"/>
      <c r="G37" s="23"/>
      <c r="H37" s="23"/>
      <c r="I37" s="23"/>
    </row>
    <row r="38" spans="1:9" ht="13.5">
      <c r="A38" s="6" t="s">
        <v>8</v>
      </c>
      <c r="B38" s="7">
        <f t="shared" si="4"/>
        <v>137733.333333333</v>
      </c>
      <c r="C38" s="7">
        <f t="shared" si="5"/>
        <v>156288</v>
      </c>
      <c r="D38" s="7">
        <f t="shared" si="6"/>
        <v>150800</v>
      </c>
      <c r="E38" s="7">
        <f t="shared" si="7"/>
        <v>219336</v>
      </c>
      <c r="F38" s="23"/>
      <c r="G38" s="23"/>
      <c r="H38" s="23"/>
      <c r="I38" s="23"/>
    </row>
    <row r="39" spans="1:9" ht="13.5">
      <c r="A39" s="6" t="s">
        <v>9</v>
      </c>
      <c r="B39" s="7">
        <f t="shared" si="4"/>
        <v>133866.666666667</v>
      </c>
      <c r="C39" s="7">
        <f t="shared" si="5"/>
        <v>134976</v>
      </c>
      <c r="D39" s="7">
        <f t="shared" si="6"/>
        <v>162666.666666667</v>
      </c>
      <c r="E39" s="7">
        <f t="shared" si="7"/>
        <v>178488</v>
      </c>
      <c r="F39" s="23"/>
      <c r="G39" s="23"/>
      <c r="H39" s="23"/>
      <c r="I39" s="23"/>
    </row>
    <row r="40" spans="1:9" ht="13.5">
      <c r="A40" s="6" t="s">
        <v>10</v>
      </c>
      <c r="B40" s="7">
        <f t="shared" si="4"/>
        <v>116933.333333333</v>
      </c>
      <c r="C40" s="7">
        <f t="shared" si="5"/>
        <v>123432</v>
      </c>
      <c r="D40" s="7">
        <f t="shared" si="6"/>
        <v>131866.666666667</v>
      </c>
      <c r="E40" s="7">
        <f t="shared" si="7"/>
        <v>161616</v>
      </c>
      <c r="F40" s="23"/>
      <c r="G40" s="23"/>
      <c r="H40" s="23"/>
      <c r="I40" s="23"/>
    </row>
    <row r="41" spans="1:9" ht="13.5">
      <c r="A41" s="6" t="s">
        <v>11</v>
      </c>
      <c r="B41" s="7">
        <f t="shared" si="4"/>
        <v>141333.333333333</v>
      </c>
      <c r="C41" s="7">
        <f t="shared" si="5"/>
        <v>145632</v>
      </c>
      <c r="D41" s="7">
        <f t="shared" si="6"/>
        <v>157066.666666667</v>
      </c>
      <c r="E41" s="7">
        <f t="shared" si="7"/>
        <v>213120</v>
      </c>
      <c r="F41" s="23"/>
      <c r="G41" s="23"/>
      <c r="H41" s="23"/>
      <c r="I41" s="23"/>
    </row>
    <row r="42" spans="1:9" ht="13.5">
      <c r="A42" s="6" t="s">
        <v>12</v>
      </c>
      <c r="B42" s="7">
        <f t="shared" si="4"/>
        <v>121466.666666667</v>
      </c>
      <c r="C42" s="7">
        <f t="shared" si="5"/>
        <v>130536</v>
      </c>
      <c r="D42" s="7">
        <f t="shared" si="6"/>
        <v>132800</v>
      </c>
      <c r="E42" s="7">
        <f t="shared" si="7"/>
        <v>177600</v>
      </c>
      <c r="F42" s="23"/>
      <c r="G42" s="23"/>
      <c r="H42" s="23"/>
      <c r="I42" s="23"/>
    </row>
    <row r="43" spans="1:9" ht="13.5">
      <c r="A43" s="6" t="s">
        <v>13</v>
      </c>
      <c r="B43" s="7">
        <f t="shared" si="4"/>
        <v>146666.666666667</v>
      </c>
      <c r="C43" s="7">
        <f t="shared" si="5"/>
        <v>153624</v>
      </c>
      <c r="D43" s="7">
        <f t="shared" si="6"/>
        <v>237333.333333333</v>
      </c>
      <c r="E43" s="7">
        <f t="shared" si="7"/>
        <v>243312</v>
      </c>
      <c r="F43" s="23"/>
      <c r="G43" s="23"/>
      <c r="H43" s="23"/>
      <c r="I43" s="23"/>
    </row>
    <row r="44" spans="1:5" ht="13.5">
      <c r="A44" s="6" t="s">
        <v>14</v>
      </c>
      <c r="B44" s="7">
        <f t="shared" si="4"/>
        <v>135600</v>
      </c>
      <c r="C44" s="7">
        <f t="shared" si="5"/>
        <v>144744</v>
      </c>
      <c r="D44" s="7">
        <f>C11*12+Лист2!K2</f>
        <v>168000</v>
      </c>
      <c r="E44" s="7">
        <f t="shared" si="7"/>
        <v>203352</v>
      </c>
    </row>
    <row r="47" spans="1:16" ht="19.5">
      <c r="A47" s="24" t="s">
        <v>24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9" spans="1:5" ht="13.5">
      <c r="A49" s="2" t="s">
        <v>17</v>
      </c>
      <c r="B49" s="2"/>
      <c r="C49" s="2"/>
      <c r="D49" s="14"/>
      <c r="E49" s="14"/>
    </row>
    <row r="50" spans="1:9" ht="13.5">
      <c r="A50" s="15"/>
      <c r="B50" s="3" t="s">
        <v>3</v>
      </c>
      <c r="C50" s="3" t="s">
        <v>4</v>
      </c>
      <c r="D50" s="14"/>
      <c r="E50" s="3" t="s">
        <v>25</v>
      </c>
      <c r="H50" s="14"/>
      <c r="I50" s="14"/>
    </row>
    <row r="51" spans="1:9" ht="13.5">
      <c r="A51" s="15" t="s">
        <v>5</v>
      </c>
      <c r="B51" s="5">
        <v>42430</v>
      </c>
      <c r="C51" s="5">
        <v>42430</v>
      </c>
      <c r="D51" s="16"/>
      <c r="E51" s="5">
        <v>42430</v>
      </c>
      <c r="H51" s="16"/>
      <c r="I51" s="16"/>
    </row>
    <row r="52" spans="1:9" ht="13.5">
      <c r="A52" s="6" t="s">
        <v>7</v>
      </c>
      <c r="B52" s="25">
        <f aca="true" t="shared" si="8" ref="B52:B59">(B4/$E$57+H4/$E$57)/(D4/$E$57*0.0189/12)</f>
        <v>0.479881875230713</v>
      </c>
      <c r="C52" s="25">
        <f aca="true" t="shared" si="9" ref="C52:C59">(C4/$E$57+I4/$E$57)/(E4/$E$57*0.0189/12)</f>
        <v>1.41093474426808</v>
      </c>
      <c r="D52" s="18"/>
      <c r="E52" s="19">
        <v>0.0189</v>
      </c>
      <c r="H52" s="20"/>
      <c r="I52" s="20"/>
    </row>
    <row r="53" spans="1:9" ht="13.5">
      <c r="A53" s="6" t="s">
        <v>8</v>
      </c>
      <c r="B53" s="25">
        <f t="shared" si="8"/>
        <v>0.432900432900433</v>
      </c>
      <c r="C53" s="25">
        <f t="shared" si="9"/>
        <v>-6.02267573696145</v>
      </c>
      <c r="D53" s="18"/>
      <c r="H53" s="22"/>
      <c r="I53" s="22"/>
    </row>
    <row r="54" spans="1:9" ht="13.5">
      <c r="A54" s="6" t="s">
        <v>9</v>
      </c>
      <c r="B54" s="25">
        <f t="shared" si="8"/>
        <v>4.42773600668338</v>
      </c>
      <c r="C54" s="25">
        <f t="shared" si="9"/>
        <v>1.2531328320802</v>
      </c>
      <c r="D54" s="18"/>
      <c r="H54" s="22"/>
      <c r="I54" s="22"/>
    </row>
    <row r="55" spans="1:9" ht="13.5">
      <c r="A55" s="6" t="s">
        <v>10</v>
      </c>
      <c r="B55" s="25">
        <f t="shared" si="8"/>
        <v>4.70480758250543</v>
      </c>
      <c r="C55" s="25">
        <f t="shared" si="9"/>
        <v>10.0947813178029</v>
      </c>
      <c r="D55" s="18"/>
      <c r="E55" s="3" t="s">
        <v>26</v>
      </c>
      <c r="H55" s="14"/>
      <c r="I55" s="14"/>
    </row>
    <row r="56" spans="1:9" ht="13.5">
      <c r="A56" s="6" t="s">
        <v>11</v>
      </c>
      <c r="B56" s="25">
        <f t="shared" si="8"/>
        <v>0.5807200929152151</v>
      </c>
      <c r="C56" s="25">
        <f t="shared" si="9"/>
        <v>-25.6305385139741</v>
      </c>
      <c r="D56" s="18"/>
      <c r="E56" s="5">
        <v>42430</v>
      </c>
      <c r="H56" s="16"/>
      <c r="I56" s="16"/>
    </row>
    <row r="57" spans="1:9" ht="13.5">
      <c r="A57" s="6" t="s">
        <v>12</v>
      </c>
      <c r="B57" s="25">
        <f t="shared" si="8"/>
        <v>-4.14642047295108</v>
      </c>
      <c r="C57" s="25">
        <f t="shared" si="9"/>
        <v>5.21072796934866</v>
      </c>
      <c r="D57" s="18"/>
      <c r="E57" s="15">
        <v>70.23</v>
      </c>
      <c r="H57" s="22"/>
      <c r="I57" s="22"/>
    </row>
    <row r="58" spans="1:8" ht="13.5">
      <c r="A58" s="6" t="s">
        <v>13</v>
      </c>
      <c r="B58" s="25">
        <f t="shared" si="8"/>
        <v>-2.75254610514726</v>
      </c>
      <c r="C58" s="25">
        <f t="shared" si="9"/>
        <v>17.4510349948946</v>
      </c>
      <c r="D58" s="18"/>
      <c r="E58" s="18"/>
      <c r="H58" s="22"/>
    </row>
    <row r="59" spans="1:3" ht="13.5">
      <c r="A59" s="6" t="s">
        <v>14</v>
      </c>
      <c r="B59" s="25">
        <f t="shared" si="8"/>
        <v>4.40159703963385</v>
      </c>
      <c r="C59" s="25">
        <f t="shared" si="9"/>
        <v>5.453306066803</v>
      </c>
    </row>
    <row r="62" spans="1:9" ht="13.5">
      <c r="A62" s="2" t="s">
        <v>19</v>
      </c>
      <c r="B62" s="2"/>
      <c r="C62" s="2"/>
      <c r="D62" s="2"/>
      <c r="E62" s="2"/>
      <c r="F62" s="14"/>
      <c r="G62" s="14"/>
      <c r="H62" s="14"/>
      <c r="I62" s="14"/>
    </row>
    <row r="63" spans="1:9" ht="13.5">
      <c r="A63" s="15"/>
      <c r="B63" s="2" t="s">
        <v>3</v>
      </c>
      <c r="C63" s="2"/>
      <c r="D63" s="2" t="s">
        <v>4</v>
      </c>
      <c r="E63" s="2"/>
      <c r="F63" s="14"/>
      <c r="G63" s="14"/>
      <c r="H63" s="14"/>
      <c r="I63" s="14"/>
    </row>
    <row r="64" spans="1:9" ht="13.5">
      <c r="A64" s="15"/>
      <c r="B64" s="3" t="s">
        <v>20</v>
      </c>
      <c r="C64" s="3" t="s">
        <v>21</v>
      </c>
      <c r="D64" s="3" t="s">
        <v>20</v>
      </c>
      <c r="E64" s="3" t="s">
        <v>21</v>
      </c>
      <c r="F64" s="14"/>
      <c r="G64" s="14"/>
      <c r="H64" s="14"/>
      <c r="I64" s="14"/>
    </row>
    <row r="65" spans="1:9" ht="13.5">
      <c r="A65" s="15" t="s">
        <v>5</v>
      </c>
      <c r="B65" s="5" t="s">
        <v>22</v>
      </c>
      <c r="C65" s="5" t="s">
        <v>23</v>
      </c>
      <c r="D65" s="5" t="s">
        <v>22</v>
      </c>
      <c r="E65" s="5" t="s">
        <v>23</v>
      </c>
      <c r="F65" s="16"/>
      <c r="G65" s="16"/>
      <c r="H65" s="16"/>
      <c r="I65" s="16"/>
    </row>
    <row r="66" spans="1:5" ht="13.5">
      <c r="A66" s="6" t="s">
        <v>7</v>
      </c>
      <c r="B66" s="26">
        <f aca="true" t="shared" si="10" ref="B66:B73">B37/$E$57</f>
        <v>1788.40951160473</v>
      </c>
      <c r="C66" s="26">
        <f aca="true" t="shared" si="11" ref="C66:C73">(D4/$E$57)*0.0189</f>
        <v>462.879111490816</v>
      </c>
      <c r="D66" s="26">
        <f aca="true" t="shared" si="12" ref="D66:D73">D37/$E$57</f>
        <v>2168.11429113864</v>
      </c>
      <c r="E66" s="26">
        <f aca="true" t="shared" si="13" ref="E66:E73">(F4/$E$57)*0.0189</f>
        <v>656.642460486971</v>
      </c>
    </row>
    <row r="67" spans="1:5" ht="13.5">
      <c r="A67" s="6" t="s">
        <v>8</v>
      </c>
      <c r="B67" s="26">
        <f t="shared" si="10"/>
        <v>1961.17518629266</v>
      </c>
      <c r="C67" s="26">
        <f t="shared" si="11"/>
        <v>473.643741990602</v>
      </c>
      <c r="D67" s="26">
        <f t="shared" si="12"/>
        <v>2147.23052826427</v>
      </c>
      <c r="E67" s="26">
        <f t="shared" si="13"/>
        <v>664.715933361811</v>
      </c>
    </row>
    <row r="68" spans="1:5" ht="13.5">
      <c r="A68" s="6" t="s">
        <v>9</v>
      </c>
      <c r="B68" s="26">
        <f t="shared" si="10"/>
        <v>1906.11799326024</v>
      </c>
      <c r="C68" s="26">
        <f t="shared" si="11"/>
        <v>409.055958991884</v>
      </c>
      <c r="D68" s="26">
        <f t="shared" si="12"/>
        <v>2316.19915515687</v>
      </c>
      <c r="E68" s="26">
        <f t="shared" si="13"/>
        <v>540.922682614267</v>
      </c>
    </row>
    <row r="69" spans="1:5" ht="13.5">
      <c r="A69" s="6" t="s">
        <v>10</v>
      </c>
      <c r="B69" s="26">
        <f t="shared" si="10"/>
        <v>1665.00545825621</v>
      </c>
      <c r="C69" s="26">
        <f t="shared" si="11"/>
        <v>374.070909867578</v>
      </c>
      <c r="D69" s="26">
        <f t="shared" si="12"/>
        <v>1877.6401347952</v>
      </c>
      <c r="E69" s="26">
        <f t="shared" si="13"/>
        <v>489.790687740282</v>
      </c>
    </row>
    <row r="70" spans="1:5" ht="13.5">
      <c r="A70" s="6" t="s">
        <v>11</v>
      </c>
      <c r="B70" s="26">
        <f t="shared" si="10"/>
        <v>2012.43533152974</v>
      </c>
      <c r="C70" s="26">
        <f t="shared" si="11"/>
        <v>441.349850491243</v>
      </c>
      <c r="D70" s="26">
        <f t="shared" si="12"/>
        <v>2236.46115145474</v>
      </c>
      <c r="E70" s="26">
        <f t="shared" si="13"/>
        <v>645.877829987185</v>
      </c>
    </row>
    <row r="71" spans="1:5" ht="13.5">
      <c r="A71" s="6" t="s">
        <v>12</v>
      </c>
      <c r="B71" s="26">
        <f t="shared" si="10"/>
        <v>1729.55527077697</v>
      </c>
      <c r="C71" s="26">
        <f t="shared" si="11"/>
        <v>395.600170867151</v>
      </c>
      <c r="D71" s="26">
        <f t="shared" si="12"/>
        <v>1890.92980207888</v>
      </c>
      <c r="E71" s="26">
        <f t="shared" si="13"/>
        <v>538.231524989321</v>
      </c>
    </row>
    <row r="72" spans="1:5" ht="13.5">
      <c r="A72" s="6" t="s">
        <v>13</v>
      </c>
      <c r="B72" s="26">
        <f t="shared" si="10"/>
        <v>2088.37628743652</v>
      </c>
      <c r="C72" s="26">
        <f t="shared" si="11"/>
        <v>465.570269115763</v>
      </c>
      <c r="D72" s="26">
        <f t="shared" si="12"/>
        <v>3379.37253785182</v>
      </c>
      <c r="E72" s="26">
        <f t="shared" si="13"/>
        <v>737.37718923537</v>
      </c>
    </row>
    <row r="73" spans="1:5" ht="13.5">
      <c r="A73" s="6" t="s">
        <v>14</v>
      </c>
      <c r="B73" s="26">
        <f t="shared" si="10"/>
        <v>1930.79880392994</v>
      </c>
      <c r="C73" s="26">
        <f t="shared" si="11"/>
        <v>438.658692866296</v>
      </c>
      <c r="D73" s="26">
        <f t="shared" si="12"/>
        <v>2392.14011106365</v>
      </c>
      <c r="E73" s="26">
        <f t="shared" si="13"/>
        <v>616.275096112772</v>
      </c>
    </row>
  </sheetData>
  <sheetProtection selectLockedCells="1" selectUnlockedCells="1"/>
  <mergeCells count="12">
    <mergeCell ref="B1:C1"/>
    <mergeCell ref="D1:G1"/>
    <mergeCell ref="D2:E2"/>
    <mergeCell ref="F2:G2"/>
    <mergeCell ref="A20:C20"/>
    <mergeCell ref="A33:E33"/>
    <mergeCell ref="B34:C34"/>
    <mergeCell ref="D34:E34"/>
    <mergeCell ref="A49:C49"/>
    <mergeCell ref="A62:E62"/>
    <mergeCell ref="B63:C63"/>
    <mergeCell ref="D63:E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0">
      <selection activeCell="K15" sqref="K15"/>
    </sheetView>
  </sheetViews>
  <sheetFormatPr defaultColWidth="9.140625" defaultRowHeight="12.75"/>
  <cols>
    <col min="1" max="1" width="21.8515625" style="1" customWidth="1"/>
    <col min="2" max="2" width="13.140625" style="1" customWidth="1"/>
    <col min="3" max="3" width="13.8515625" style="1" customWidth="1"/>
    <col min="4" max="4" width="12.57421875" style="1" customWidth="1"/>
    <col min="5" max="5" width="13.28125" style="1" customWidth="1"/>
    <col min="6" max="6" width="13.00390625" style="1" customWidth="1"/>
    <col min="7" max="7" width="14.140625" style="1" customWidth="1"/>
    <col min="8" max="8" width="12.57421875" style="1" customWidth="1"/>
    <col min="9" max="9" width="14.00390625" style="1" customWidth="1"/>
    <col min="10" max="10" width="12.00390625" style="1" customWidth="1"/>
    <col min="11" max="11" width="11.28125" style="1" customWidth="1"/>
    <col min="12" max="16384" width="8.7109375" style="1" customWidth="1"/>
  </cols>
  <sheetData>
    <row r="1" spans="2:9" ht="13.5">
      <c r="B1" s="27" t="s">
        <v>27</v>
      </c>
      <c r="C1" s="27"/>
      <c r="D1" s="27"/>
      <c r="E1" s="27"/>
      <c r="F1" s="27" t="s">
        <v>28</v>
      </c>
      <c r="G1" s="27"/>
      <c r="H1" s="27"/>
      <c r="I1" s="27"/>
    </row>
    <row r="2" spans="1:9" ht="13.5">
      <c r="A2" s="6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42370</v>
      </c>
      <c r="G2" s="5">
        <v>42401</v>
      </c>
      <c r="H2" s="5">
        <v>42430</v>
      </c>
      <c r="I2" s="5">
        <v>42461</v>
      </c>
    </row>
    <row r="3" spans="1:9" ht="13.5">
      <c r="A3" s="28" t="s">
        <v>7</v>
      </c>
      <c r="B3" s="7">
        <v>1740000</v>
      </c>
      <c r="C3" s="7">
        <v>1750000</v>
      </c>
      <c r="D3" s="7">
        <v>1720000</v>
      </c>
      <c r="E3" s="7">
        <v>1710000</v>
      </c>
      <c r="F3" s="7">
        <v>2470000</v>
      </c>
      <c r="G3" s="7">
        <v>2480000</v>
      </c>
      <c r="H3" s="8">
        <v>2440000</v>
      </c>
      <c r="I3" s="7">
        <v>2430000</v>
      </c>
    </row>
    <row r="4" spans="1:9" ht="13.5">
      <c r="A4" s="28" t="s">
        <v>8</v>
      </c>
      <c r="B4" s="7">
        <v>1740000</v>
      </c>
      <c r="C4" s="7">
        <v>1770000</v>
      </c>
      <c r="D4" s="7">
        <v>1760000</v>
      </c>
      <c r="E4" s="7">
        <v>1750000</v>
      </c>
      <c r="F4" s="7">
        <v>2470000</v>
      </c>
      <c r="G4" s="7">
        <v>2490000</v>
      </c>
      <c r="H4" s="8">
        <v>2470000</v>
      </c>
      <c r="I4" s="7">
        <v>2440000</v>
      </c>
    </row>
    <row r="5" spans="1:9" ht="13.5">
      <c r="A5" s="28" t="s">
        <v>9</v>
      </c>
      <c r="B5" s="7">
        <v>1500000</v>
      </c>
      <c r="C5" s="7">
        <v>1530000</v>
      </c>
      <c r="D5" s="7">
        <v>1520000</v>
      </c>
      <c r="E5" s="7">
        <v>1520000</v>
      </c>
      <c r="F5" s="7">
        <v>1980000</v>
      </c>
      <c r="G5" s="7">
        <v>2040000</v>
      </c>
      <c r="H5" s="8">
        <v>2010000</v>
      </c>
      <c r="I5" s="7">
        <v>2000000</v>
      </c>
    </row>
    <row r="6" spans="1:9" ht="13.5">
      <c r="A6" s="28" t="s">
        <v>10</v>
      </c>
      <c r="B6" s="7">
        <v>1410000</v>
      </c>
      <c r="C6" s="7">
        <v>1410000</v>
      </c>
      <c r="D6" s="7">
        <v>1390000</v>
      </c>
      <c r="E6" s="7">
        <v>1390000</v>
      </c>
      <c r="F6" s="7">
        <v>1870000</v>
      </c>
      <c r="G6" s="7">
        <v>1840000</v>
      </c>
      <c r="H6" s="8">
        <v>1820000</v>
      </c>
      <c r="I6" s="7">
        <v>1830000</v>
      </c>
    </row>
    <row r="7" spans="1:9" ht="13.5">
      <c r="A7" s="28" t="s">
        <v>11</v>
      </c>
      <c r="B7" s="7">
        <v>1620000</v>
      </c>
      <c r="C7" s="7">
        <v>1630000</v>
      </c>
      <c r="D7" s="7">
        <v>1640000</v>
      </c>
      <c r="E7" s="7">
        <v>1630000</v>
      </c>
      <c r="F7" s="7">
        <v>2360000</v>
      </c>
      <c r="G7" s="7">
        <v>2420000</v>
      </c>
      <c r="H7" s="8">
        <v>2400000</v>
      </c>
      <c r="I7" s="7">
        <v>2320000</v>
      </c>
    </row>
    <row r="8" spans="1:9" ht="13.5">
      <c r="A8" s="28" t="s">
        <v>12</v>
      </c>
      <c r="B8" s="7">
        <v>1460000</v>
      </c>
      <c r="C8" s="7">
        <v>1500000</v>
      </c>
      <c r="D8" s="7">
        <v>1470000</v>
      </c>
      <c r="E8" s="7">
        <v>1450000</v>
      </c>
      <c r="F8" s="7">
        <v>2030000</v>
      </c>
      <c r="G8" s="7">
        <v>2050000</v>
      </c>
      <c r="H8" s="8">
        <v>2000000</v>
      </c>
      <c r="I8" s="7">
        <v>2000000</v>
      </c>
    </row>
    <row r="9" spans="1:9" ht="13.5">
      <c r="A9" s="28" t="s">
        <v>13</v>
      </c>
      <c r="B9" s="7">
        <v>1720000</v>
      </c>
      <c r="C9" s="7">
        <v>1740000</v>
      </c>
      <c r="D9" s="7">
        <v>1730000</v>
      </c>
      <c r="E9" s="7">
        <v>1710000</v>
      </c>
      <c r="F9" s="7">
        <v>2670000</v>
      </c>
      <c r="G9" s="7">
        <v>2740000</v>
      </c>
      <c r="H9" s="8">
        <v>2740000</v>
      </c>
      <c r="I9" s="7">
        <v>2770000</v>
      </c>
    </row>
    <row r="10" spans="1:9" ht="13.5">
      <c r="A10" s="29" t="s">
        <v>29</v>
      </c>
      <c r="B10" s="9">
        <v>1630000</v>
      </c>
      <c r="C10" s="9">
        <v>1650000</v>
      </c>
      <c r="D10" s="9">
        <v>1630000</v>
      </c>
      <c r="E10" s="9">
        <v>1630000</v>
      </c>
      <c r="F10" s="9">
        <v>2280000</v>
      </c>
      <c r="G10" s="9">
        <v>2320000</v>
      </c>
      <c r="H10" s="10">
        <v>2290000</v>
      </c>
      <c r="I10" s="9">
        <v>2290000</v>
      </c>
    </row>
    <row r="14" spans="6:11" ht="13.5">
      <c r="F14" s="1" t="s">
        <v>30</v>
      </c>
      <c r="K14" s="1" t="s">
        <v>30</v>
      </c>
    </row>
    <row r="15" spans="1:11" ht="13.5">
      <c r="A15" s="28" t="s">
        <v>7</v>
      </c>
      <c r="C15" s="30">
        <f aca="true" t="shared" si="0" ref="C15:C22">C3-B3</f>
        <v>10000</v>
      </c>
      <c r="D15" s="30">
        <f aca="true" t="shared" si="1" ref="D15:D22">D3-C3</f>
        <v>-30000</v>
      </c>
      <c r="E15" s="30">
        <f aca="true" t="shared" si="2" ref="E15:E22">E3-D3</f>
        <v>-10000</v>
      </c>
      <c r="F15" s="30">
        <f aca="true" t="shared" si="3" ref="F15:F22">AVERAGE(C15:E15)</f>
        <v>-10000</v>
      </c>
      <c r="H15" s="30">
        <f aca="true" t="shared" si="4" ref="H15:H22">G3-F3</f>
        <v>10000</v>
      </c>
      <c r="I15" s="30">
        <f aca="true" t="shared" si="5" ref="I15:I22">H3-G3</f>
        <v>-40000</v>
      </c>
      <c r="J15" s="30">
        <f aca="true" t="shared" si="6" ref="J15:J22">I3-H3</f>
        <v>-10000</v>
      </c>
      <c r="K15" s="30">
        <f aca="true" t="shared" si="7" ref="K15:K22">AVERAGE(H15:J15)</f>
        <v>-13333.3333333333</v>
      </c>
    </row>
    <row r="16" spans="1:11" ht="13.5">
      <c r="A16" s="28" t="s">
        <v>8</v>
      </c>
      <c r="C16" s="30">
        <f t="shared" si="0"/>
        <v>30000</v>
      </c>
      <c r="D16" s="30">
        <f t="shared" si="1"/>
        <v>-10000</v>
      </c>
      <c r="E16" s="30">
        <f t="shared" si="2"/>
        <v>-10000</v>
      </c>
      <c r="F16" s="30">
        <f t="shared" si="3"/>
        <v>3333.33333333333</v>
      </c>
      <c r="H16" s="30">
        <f t="shared" si="4"/>
        <v>20000</v>
      </c>
      <c r="I16" s="30">
        <f t="shared" si="5"/>
        <v>-20000</v>
      </c>
      <c r="J16" s="30">
        <f t="shared" si="6"/>
        <v>-30000</v>
      </c>
      <c r="K16" s="30">
        <f t="shared" si="7"/>
        <v>-10000</v>
      </c>
    </row>
    <row r="17" spans="1:11" ht="13.5">
      <c r="A17" s="28" t="s">
        <v>9</v>
      </c>
      <c r="C17" s="30">
        <f t="shared" si="0"/>
        <v>30000</v>
      </c>
      <c r="D17" s="30">
        <f t="shared" si="1"/>
        <v>-10000</v>
      </c>
      <c r="E17" s="30">
        <f t="shared" si="2"/>
        <v>0</v>
      </c>
      <c r="F17" s="30">
        <f t="shared" si="3"/>
        <v>6666.66666666667</v>
      </c>
      <c r="H17" s="30">
        <f t="shared" si="4"/>
        <v>60000</v>
      </c>
      <c r="I17" s="30">
        <f t="shared" si="5"/>
        <v>-30000</v>
      </c>
      <c r="J17" s="30">
        <f t="shared" si="6"/>
        <v>-10000</v>
      </c>
      <c r="K17" s="30">
        <f t="shared" si="7"/>
        <v>6666.66666666667</v>
      </c>
    </row>
    <row r="18" spans="1:11" ht="13.5">
      <c r="A18" s="28" t="s">
        <v>10</v>
      </c>
      <c r="C18" s="30">
        <f t="shared" si="0"/>
        <v>0</v>
      </c>
      <c r="D18" s="30">
        <f t="shared" si="1"/>
        <v>-20000</v>
      </c>
      <c r="E18" s="30">
        <f t="shared" si="2"/>
        <v>0</v>
      </c>
      <c r="F18" s="30">
        <f t="shared" si="3"/>
        <v>-6666.66666666667</v>
      </c>
      <c r="H18" s="30">
        <f t="shared" si="4"/>
        <v>-30000</v>
      </c>
      <c r="I18" s="30">
        <f t="shared" si="5"/>
        <v>-20000</v>
      </c>
      <c r="J18" s="30">
        <f t="shared" si="6"/>
        <v>10000</v>
      </c>
      <c r="K18" s="30">
        <f t="shared" si="7"/>
        <v>-13333.3333333333</v>
      </c>
    </row>
    <row r="19" spans="1:11" ht="13.5">
      <c r="A19" s="28" t="s">
        <v>11</v>
      </c>
      <c r="C19" s="30">
        <f t="shared" si="0"/>
        <v>10000</v>
      </c>
      <c r="D19" s="30">
        <f t="shared" si="1"/>
        <v>10000</v>
      </c>
      <c r="E19" s="30">
        <f t="shared" si="2"/>
        <v>-10000</v>
      </c>
      <c r="F19" s="30">
        <f t="shared" si="3"/>
        <v>3333.33333333333</v>
      </c>
      <c r="H19" s="30">
        <f t="shared" si="4"/>
        <v>60000</v>
      </c>
      <c r="I19" s="30">
        <f t="shared" si="5"/>
        <v>-20000</v>
      </c>
      <c r="J19" s="30">
        <f t="shared" si="6"/>
        <v>-80000</v>
      </c>
      <c r="K19" s="30">
        <f t="shared" si="7"/>
        <v>-13333.3333333333</v>
      </c>
    </row>
    <row r="20" spans="1:11" ht="13.5">
      <c r="A20" s="28" t="s">
        <v>12</v>
      </c>
      <c r="C20" s="30">
        <f t="shared" si="0"/>
        <v>40000</v>
      </c>
      <c r="D20" s="30">
        <f t="shared" si="1"/>
        <v>-30000</v>
      </c>
      <c r="E20" s="30">
        <f t="shared" si="2"/>
        <v>-20000</v>
      </c>
      <c r="F20" s="30">
        <f t="shared" si="3"/>
        <v>-3333.33333333333</v>
      </c>
      <c r="H20" s="30">
        <f t="shared" si="4"/>
        <v>20000</v>
      </c>
      <c r="I20" s="30">
        <f t="shared" si="5"/>
        <v>-50000</v>
      </c>
      <c r="J20" s="30">
        <f t="shared" si="6"/>
        <v>0</v>
      </c>
      <c r="K20" s="30">
        <f t="shared" si="7"/>
        <v>-10000</v>
      </c>
    </row>
    <row r="21" spans="1:11" ht="13.5">
      <c r="A21" s="28" t="s">
        <v>13</v>
      </c>
      <c r="C21" s="30">
        <f t="shared" si="0"/>
        <v>20000</v>
      </c>
      <c r="D21" s="30">
        <f t="shared" si="1"/>
        <v>-10000</v>
      </c>
      <c r="E21" s="30">
        <f t="shared" si="2"/>
        <v>-20000</v>
      </c>
      <c r="F21" s="30">
        <f t="shared" si="3"/>
        <v>-3333.33333333333</v>
      </c>
      <c r="H21" s="30">
        <f t="shared" si="4"/>
        <v>70000</v>
      </c>
      <c r="I21" s="30">
        <f t="shared" si="5"/>
        <v>0</v>
      </c>
      <c r="J21" s="30">
        <f t="shared" si="6"/>
        <v>30000</v>
      </c>
      <c r="K21" s="30">
        <f t="shared" si="7"/>
        <v>33333.3333333333</v>
      </c>
    </row>
    <row r="22" spans="1:11" ht="13.5">
      <c r="A22" s="29" t="s">
        <v>29</v>
      </c>
      <c r="C22" s="30">
        <f t="shared" si="0"/>
        <v>20000</v>
      </c>
      <c r="D22" s="30">
        <f t="shared" si="1"/>
        <v>-20000</v>
      </c>
      <c r="E22" s="30">
        <f t="shared" si="2"/>
        <v>0</v>
      </c>
      <c r="F22" s="30">
        <f t="shared" si="3"/>
        <v>0</v>
      </c>
      <c r="H22" s="30">
        <f t="shared" si="4"/>
        <v>40000</v>
      </c>
      <c r="I22" s="30">
        <f t="shared" si="5"/>
        <v>-30000</v>
      </c>
      <c r="J22" s="30">
        <f t="shared" si="6"/>
        <v>0</v>
      </c>
      <c r="K22" s="30">
        <f t="shared" si="7"/>
        <v>3333.33333333333</v>
      </c>
    </row>
  </sheetData>
  <sheetProtection selectLockedCells="1" selectUnlockedCells="1"/>
  <mergeCells count="2">
    <mergeCell ref="B1:E1"/>
    <mergeCell ref="F1:I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