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вижениеДенежныхСредств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<sst xmlns="http://schemas.openxmlformats.org/spreadsheetml/2006/main" count="52" uniqueCount="51">
  <si>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Наименование Заемщика:</t>
  </si>
  <si>
    <t>тыс.руб.</t>
  </si>
  <si>
    <t>№ п/п</t>
  </si>
  <si>
    <t>Наименование графы</t>
  </si>
  <si>
    <t>Предыдущий период "0"</t>
  </si>
  <si>
    <t>ИТОГО:</t>
  </si>
  <si>
    <t>Главный бухгалтер</t>
  </si>
  <si>
    <t>План движения денежных средств на период использования кредита (платежный календарь)</t>
  </si>
  <si>
    <t>Остаток денежных средств на начало периода</t>
  </si>
  <si>
    <t>ПРИХОД</t>
  </si>
  <si>
    <t>Ежемесячный доход</t>
  </si>
  <si>
    <t>1.1</t>
  </si>
  <si>
    <t>Заработная плата</t>
  </si>
  <si>
    <t>Привлечение кредитов, займов</t>
  </si>
  <si>
    <t>2.1.</t>
  </si>
  <si>
    <t xml:space="preserve">Потребительский кредит - Телефон </t>
  </si>
  <si>
    <t>2.2.</t>
  </si>
  <si>
    <t>Автокредит</t>
  </si>
  <si>
    <t>2.3.</t>
  </si>
  <si>
    <t>Ипотечный кредит</t>
  </si>
  <si>
    <t>3.</t>
  </si>
  <si>
    <t>Прочие</t>
  </si>
  <si>
    <t>ИТОГО ПРИХОД:</t>
  </si>
  <si>
    <t>РАСХОД</t>
  </si>
  <si>
    <t>4.</t>
  </si>
  <si>
    <t>Оплата жилья</t>
  </si>
  <si>
    <t>4.1</t>
  </si>
  <si>
    <t>Коммунальные платежи</t>
  </si>
  <si>
    <t>4.2</t>
  </si>
  <si>
    <t>Аренда квартиры</t>
  </si>
  <si>
    <t>5.</t>
  </si>
  <si>
    <t>Прожиточный минимум</t>
  </si>
  <si>
    <t>6.</t>
  </si>
  <si>
    <t>Выплаты по кредитам в Банке:</t>
  </si>
  <si>
    <t>6.1</t>
  </si>
  <si>
    <t>Проценты по кредиту</t>
  </si>
  <si>
    <t>6.2</t>
  </si>
  <si>
    <t xml:space="preserve"> Погашение основной суммы</t>
  </si>
  <si>
    <t>7.</t>
  </si>
  <si>
    <t>Приобретение ТМЦ/недвижимости</t>
  </si>
  <si>
    <t>7.1.</t>
  </si>
  <si>
    <t xml:space="preserve">Телефон </t>
  </si>
  <si>
    <t>7.2.</t>
  </si>
  <si>
    <t>Автомобиль эконом-класса</t>
  </si>
  <si>
    <t>7.3.</t>
  </si>
  <si>
    <t>Квартира в Районе Сельмаш, 1 комн. (38 кв.м)</t>
  </si>
  <si>
    <t>8</t>
  </si>
  <si>
    <t>ИТОГО РАСХОД:</t>
  </si>
  <si>
    <t>Остаток денежных средств на конец периода</t>
  </si>
  <si>
    <t>= То же, нарастающим итогом</t>
  </si>
  <si>
    <t>Срок кредита - 1 год, сумма - 20 000 рублей, ставка - 22%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</si>
</sst>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;@"/>
    <numFmt numFmtId="165" formatCode="#,##0_ ;[Red]\-#,##0\ "/>
    <numFmt numFmtId="166" formatCode="#,##0.0_ ;[Red]\-#,##0.0\ "/>
  </numFmts>
  <fonts count="2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i/>
      <sz val="9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164" fontId="20" fillId="18" borderId="11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165" fontId="21" fillId="0" borderId="12" xfId="0" applyNumberFormat="1" applyFont="1" applyBorder="1" applyAlignment="1" applyProtection="1">
      <alignment/>
      <protection/>
    </xf>
    <xf numFmtId="165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vertical="center" wrapText="1"/>
    </xf>
    <xf numFmtId="165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20" fillId="0" borderId="13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5" fontId="20" fillId="0" borderId="14" xfId="0" applyNumberFormat="1" applyFont="1" applyBorder="1" applyAlignment="1">
      <alignment vertical="center" wrapText="1"/>
    </xf>
    <xf numFmtId="49" fontId="19" fillId="0" borderId="13" xfId="0" applyNumberFormat="1" applyFont="1" applyBorder="1" applyAlignment="1">
      <alignment horizontal="left" vertical="center"/>
    </xf>
    <xf numFmtId="0" fontId="19" fillId="0" borderId="13" xfId="0" applyFont="1" applyBorder="1" applyAlignment="1">
      <alignment vertical="center" wrapText="1"/>
    </xf>
    <xf numFmtId="165" fontId="19" fillId="0" borderId="14" xfId="0" applyNumberFormat="1" applyFont="1" applyBorder="1" applyAlignment="1">
      <alignment vertical="center" wrapText="1"/>
    </xf>
    <xf numFmtId="49" fontId="20" fillId="19" borderId="13" xfId="0" applyNumberFormat="1" applyFont="1" applyFill="1" applyBorder="1" applyAlignment="1">
      <alignment horizontal="left" vertical="center"/>
    </xf>
    <xf numFmtId="0" fontId="19" fillId="19" borderId="13" xfId="0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20" fillId="0" borderId="14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49" fontId="19" fillId="5" borderId="11" xfId="0" applyNumberFormat="1" applyFont="1" applyFill="1" applyBorder="1" applyAlignment="1">
      <alignment horizontal="left" vertical="center"/>
    </xf>
    <xf numFmtId="0" fontId="23" fillId="5" borderId="11" xfId="0" applyFont="1" applyFill="1" applyBorder="1" applyAlignment="1">
      <alignment vertical="center" wrapText="1"/>
    </xf>
    <xf numFmtId="165" fontId="20" fillId="5" borderId="12" xfId="0" applyNumberFormat="1" applyFont="1" applyFill="1" applyBorder="1" applyAlignment="1">
      <alignment vertical="center" wrapText="1"/>
    </xf>
    <xf numFmtId="165" fontId="20" fillId="5" borderId="10" xfId="0" applyNumberFormat="1" applyFont="1" applyFill="1" applyBorder="1" applyAlignment="1">
      <alignment vertical="center" wrapText="1"/>
    </xf>
    <xf numFmtId="165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49" fontId="20" fillId="20" borderId="13" xfId="0" applyNumberFormat="1" applyFont="1" applyFill="1" applyBorder="1" applyAlignment="1">
      <alignment horizontal="left" vertical="center"/>
    </xf>
    <xf numFmtId="0" fontId="20" fillId="20" borderId="13" xfId="0" applyFont="1" applyFill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 wrapText="1"/>
    </xf>
    <xf numFmtId="49" fontId="20" fillId="8" borderId="15" xfId="0" applyNumberFormat="1" applyFont="1" applyFill="1" applyBorder="1" applyAlignment="1">
      <alignment horizontal="left" vertical="center"/>
    </xf>
    <xf numFmtId="0" fontId="23" fillId="8" borderId="15" xfId="0" applyFont="1" applyFill="1" applyBorder="1" applyAlignment="1">
      <alignment vertical="center" wrapText="1"/>
    </xf>
    <xf numFmtId="165" fontId="20" fillId="8" borderId="16" xfId="0" applyNumberFormat="1" applyFont="1" applyFill="1" applyBorder="1" applyAlignment="1">
      <alignment vertical="center" wrapText="1"/>
    </xf>
    <xf numFmtId="49" fontId="21" fillId="0" borderId="15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165" fontId="21" fillId="0" borderId="16" xfId="0" applyNumberFormat="1" applyFont="1" applyBorder="1" applyAlignment="1">
      <alignment vertical="center" wrapText="1"/>
    </xf>
    <xf numFmtId="165" fontId="21" fillId="0" borderId="17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49" fontId="21" fillId="0" borderId="18" xfId="0" applyNumberFormat="1" applyFont="1" applyBorder="1" applyAlignment="1">
      <alignment horizontal="left" vertical="center"/>
    </xf>
    <xf numFmtId="0" fontId="21" fillId="0" borderId="18" xfId="0" applyNumberFormat="1" applyFont="1" applyBorder="1" applyAlignment="1" applyProtection="1">
      <alignment/>
      <protection/>
    </xf>
    <xf numFmtId="165" fontId="21" fillId="0" borderId="19" xfId="0" applyNumberFormat="1" applyFont="1" applyBorder="1" applyAlignment="1" applyProtection="1">
      <alignment/>
      <protection/>
    </xf>
    <xf numFmtId="165" fontId="21" fillId="0" borderId="20" xfId="0" applyNumberFormat="1" applyFont="1" applyBorder="1" applyAlignment="1" applyProtection="1">
      <alignment/>
      <protection/>
    </xf>
    <xf numFmtId="0" fontId="21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 wrapText="1"/>
    </xf>
    <xf numFmtId="165" fontId="1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vertical="center" wrapText="1"/>
    </xf>
    <xf numFmtId="166" fontId="20" fillId="0" borderId="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46"/>
  <sheetViews>
    <sheetView tabSelected="1" view="pageBreakPreview" zoomScale="80" zoomScaleSheetLayoutView="80" workbookViewId="0" topLeftCell="A4">
      <pane xSplit="3" ySplit="6" topLeftCell="D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3.75390625" style="1" customWidth="1"/>
    <col min="2" max="2" width="30.75390625" style="2" customWidth="1"/>
    <col min="3" max="3" width="10.125" style="2" customWidth="1"/>
    <col min="4" max="4" width="13.125" style="2" customWidth="1"/>
    <col min="5" max="5" width="14.75390625" style="2" customWidth="1"/>
    <col min="6" max="6" width="12.125" style="2" customWidth="1"/>
    <col min="7" max="7" width="11.375" style="2" customWidth="1"/>
    <col min="8" max="8" width="14.25390625" style="2" customWidth="1"/>
    <col min="9" max="9" width="13.25390625" style="2" customWidth="1"/>
    <col min="10" max="10" width="13.125" style="2" customWidth="1"/>
    <col min="11" max="11" width="11.875" style="2" customWidth="1"/>
    <col min="12" max="12" width="13.125" style="2" customWidth="1"/>
    <col min="13" max="13" width="11.625" style="2" customWidth="1"/>
    <col min="14" max="14" width="13.625" style="2" customWidth="1"/>
    <col min="15" max="15" width="11.875" style="2" customWidth="1"/>
    <col min="16" max="16" width="11.375" style="2" customWidth="1"/>
    <col min="17" max="17" width="11.25390625" style="2" customWidth="1"/>
    <col min="18" max="16384" width="9.125" style="2" customWidth="1"/>
  </cols>
  <sheetData>
    <row r="2" ht="12">
      <c r="C2" s="3" t="s">
        <v>7</v>
      </c>
    </row>
    <row r="4" spans="2:3" ht="12">
      <c r="B4" s="4" t="s">
        <v>0</v>
      </c>
      <c r="C4" s="3" t="e">
        <f>#REF!</f>
        <v>#REF!</v>
      </c>
    </row>
    <row r="5" spans="16:17" ht="12">
      <c r="P5" s="2">
        <v>0</v>
      </c>
      <c r="Q5" s="3" t="s">
        <v>1</v>
      </c>
    </row>
    <row r="6" spans="1:17" ht="12.75" customHeight="1">
      <c r="A6" s="61" t="s">
        <v>2</v>
      </c>
      <c r="B6" s="62" t="s">
        <v>3</v>
      </c>
      <c r="C6" s="63" t="s">
        <v>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2">
      <c r="A7" s="61"/>
      <c r="B7" s="62"/>
      <c r="C7" s="63"/>
      <c r="D7" s="6">
        <v>40269</v>
      </c>
      <c r="E7" s="6">
        <v>40299</v>
      </c>
      <c r="F7" s="6">
        <v>40330</v>
      </c>
      <c r="G7" s="6">
        <v>40360</v>
      </c>
      <c r="H7" s="6">
        <v>40391</v>
      </c>
      <c r="I7" s="6">
        <v>40422</v>
      </c>
      <c r="J7" s="6">
        <v>40452</v>
      </c>
      <c r="K7" s="6">
        <v>40483</v>
      </c>
      <c r="L7" s="6">
        <v>40513</v>
      </c>
      <c r="M7" s="6">
        <v>40544</v>
      </c>
      <c r="N7" s="6">
        <v>40575</v>
      </c>
      <c r="O7" s="6">
        <v>40603</v>
      </c>
      <c r="P7" s="6">
        <v>40634</v>
      </c>
      <c r="Q7" s="5" t="s">
        <v>5</v>
      </c>
    </row>
    <row r="8" spans="1:17" s="11" customFormat="1" ht="24">
      <c r="A8" s="7"/>
      <c r="B8" s="8" t="s">
        <v>8</v>
      </c>
      <c r="C8" s="9"/>
      <c r="D8" s="9"/>
      <c r="E8" s="9">
        <f>D33</f>
        <v>15764</v>
      </c>
      <c r="F8" s="9" t="e">
        <f aca="true" t="shared" si="0" ref="F8:P8">E33</f>
        <v>#REF!</v>
      </c>
      <c r="G8" s="9" t="e">
        <f t="shared" si="0"/>
        <v>#REF!</v>
      </c>
      <c r="H8" s="9" t="e">
        <f t="shared" si="0"/>
        <v>#REF!</v>
      </c>
      <c r="I8" s="9" t="e">
        <f t="shared" si="0"/>
        <v>#REF!</v>
      </c>
      <c r="J8" s="9" t="e">
        <f t="shared" si="0"/>
        <v>#REF!</v>
      </c>
      <c r="K8" s="9" t="e">
        <f t="shared" si="0"/>
        <v>#REF!</v>
      </c>
      <c r="L8" s="9" t="e">
        <f t="shared" si="0"/>
        <v>#REF!</v>
      </c>
      <c r="M8" s="9" t="e">
        <f t="shared" si="0"/>
        <v>#REF!</v>
      </c>
      <c r="N8" s="9" t="e">
        <f t="shared" si="0"/>
        <v>#REF!</v>
      </c>
      <c r="O8" s="9" t="e">
        <f t="shared" si="0"/>
        <v>#REF!</v>
      </c>
      <c r="P8" s="9" t="e">
        <f t="shared" si="0"/>
        <v>#REF!</v>
      </c>
      <c r="Q8" s="10"/>
    </row>
    <row r="9" spans="1:17" s="16" customFormat="1" ht="12">
      <c r="A9" s="12"/>
      <c r="B9" s="13" t="s">
        <v>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s="3" customFormat="1" ht="12">
      <c r="A10" s="17">
        <v>1</v>
      </c>
      <c r="B10" s="18" t="s">
        <v>10</v>
      </c>
      <c r="C10" s="19">
        <v>0</v>
      </c>
      <c r="D10" s="19">
        <f aca="true" t="shared" si="1" ref="D10:P10">D11</f>
        <v>22530</v>
      </c>
      <c r="E10" s="19">
        <f t="shared" si="1"/>
        <v>22530</v>
      </c>
      <c r="F10" s="19">
        <f t="shared" si="1"/>
        <v>22530</v>
      </c>
      <c r="G10" s="19">
        <f t="shared" si="1"/>
        <v>24783</v>
      </c>
      <c r="H10" s="19">
        <f t="shared" si="1"/>
        <v>24783</v>
      </c>
      <c r="I10" s="19">
        <f t="shared" si="1"/>
        <v>24783</v>
      </c>
      <c r="J10" s="19">
        <f t="shared" si="1"/>
        <v>26470</v>
      </c>
      <c r="K10" s="19">
        <f t="shared" si="1"/>
        <v>26470</v>
      </c>
      <c r="L10" s="19">
        <f t="shared" si="1"/>
        <v>26470</v>
      </c>
      <c r="M10" s="19">
        <f t="shared" si="1"/>
        <v>26470</v>
      </c>
      <c r="N10" s="19">
        <f t="shared" si="1"/>
        <v>26470</v>
      </c>
      <c r="O10" s="19">
        <f t="shared" si="1"/>
        <v>26470</v>
      </c>
      <c r="P10" s="19">
        <f t="shared" si="1"/>
        <v>26470</v>
      </c>
      <c r="Q10" s="20">
        <f aca="true" t="shared" si="2" ref="Q10:Q16">SUM(C10:P10)</f>
        <v>327229</v>
      </c>
    </row>
    <row r="11" spans="1:17" ht="12">
      <c r="A11" s="21" t="s">
        <v>11</v>
      </c>
      <c r="B11" s="22" t="s">
        <v>12</v>
      </c>
      <c r="C11" s="14"/>
      <c r="D11" s="14">
        <v>22530</v>
      </c>
      <c r="E11" s="14">
        <v>22530</v>
      </c>
      <c r="F11" s="14">
        <v>22530</v>
      </c>
      <c r="G11" s="14">
        <v>24783</v>
      </c>
      <c r="H11" s="14">
        <v>24783</v>
      </c>
      <c r="I11" s="14">
        <v>24783</v>
      </c>
      <c r="J11" s="14">
        <v>26470</v>
      </c>
      <c r="K11" s="14">
        <v>26470</v>
      </c>
      <c r="L11" s="14">
        <v>26470</v>
      </c>
      <c r="M11" s="14">
        <v>26470</v>
      </c>
      <c r="N11" s="14">
        <v>26470</v>
      </c>
      <c r="O11" s="14">
        <v>26470</v>
      </c>
      <c r="P11" s="14">
        <v>26470</v>
      </c>
      <c r="Q11" s="23">
        <f t="shared" si="2"/>
        <v>327229</v>
      </c>
    </row>
    <row r="12" spans="1:17" ht="12">
      <c r="A12" s="24">
        <v>2</v>
      </c>
      <c r="B12" s="25" t="s">
        <v>13</v>
      </c>
      <c r="C12" s="14"/>
      <c r="D12" s="14">
        <f>D13+D14+D15</f>
        <v>0</v>
      </c>
      <c r="E12" s="14" t="e">
        <f>E13+E14+E15</f>
        <v>#REF!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/>
      <c r="M12" s="14">
        <v>0</v>
      </c>
      <c r="N12" s="14">
        <v>0</v>
      </c>
      <c r="O12" s="14"/>
      <c r="P12" s="14"/>
      <c r="Q12" s="20" t="e">
        <f t="shared" si="2"/>
        <v>#REF!</v>
      </c>
    </row>
    <row r="13" spans="1:17" s="30" customFormat="1" ht="12">
      <c r="A13" s="26" t="s">
        <v>14</v>
      </c>
      <c r="B13" s="27" t="s">
        <v>15</v>
      </c>
      <c r="C13" s="28"/>
      <c r="D13" s="28"/>
      <c r="E13" s="28">
        <v>20000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/>
      <c r="L13" s="28"/>
      <c r="M13" s="28">
        <v>0</v>
      </c>
      <c r="N13" s="28">
        <v>0</v>
      </c>
      <c r="O13" s="28"/>
      <c r="P13" s="28"/>
      <c r="Q13" s="29">
        <f t="shared" si="2"/>
        <v>20000</v>
      </c>
    </row>
    <row r="14" spans="1:17" ht="12">
      <c r="A14" s="21" t="s">
        <v>16</v>
      </c>
      <c r="B14" s="22" t="s">
        <v>17</v>
      </c>
      <c r="C14" s="14"/>
      <c r="D14" s="14"/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20" t="e">
        <f t="shared" si="2"/>
        <v>#REF!</v>
      </c>
    </row>
    <row r="15" spans="1:17" ht="12">
      <c r="A15" s="21" t="s">
        <v>18</v>
      </c>
      <c r="B15" s="2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0">
        <f t="shared" si="2"/>
        <v>0</v>
      </c>
    </row>
    <row r="16" spans="1:17" ht="12">
      <c r="A16" s="17" t="s">
        <v>20</v>
      </c>
      <c r="B16" s="22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0">
        <f t="shared" si="2"/>
        <v>0</v>
      </c>
    </row>
    <row r="17" spans="1:17" ht="12">
      <c r="A17" s="31"/>
      <c r="B17" s="32" t="s">
        <v>22</v>
      </c>
      <c r="C17" s="33">
        <f>SUM(C10:C16)-C13</f>
        <v>0</v>
      </c>
      <c r="D17" s="33">
        <f>D16+D12+D10</f>
        <v>22530</v>
      </c>
      <c r="E17" s="33" t="e">
        <f aca="true" t="shared" si="3" ref="E17:J17">E16+E12+E10</f>
        <v>#REF!</v>
      </c>
      <c r="F17" s="33">
        <f t="shared" si="3"/>
        <v>22530</v>
      </c>
      <c r="G17" s="33">
        <f t="shared" si="3"/>
        <v>24783</v>
      </c>
      <c r="H17" s="33">
        <f t="shared" si="3"/>
        <v>24783</v>
      </c>
      <c r="I17" s="33">
        <f t="shared" si="3"/>
        <v>24783</v>
      </c>
      <c r="J17" s="33">
        <f t="shared" si="3"/>
        <v>26470</v>
      </c>
      <c r="K17" s="33">
        <f aca="true" t="shared" si="4" ref="K17:P17">K16+K12+K10</f>
        <v>26470</v>
      </c>
      <c r="L17" s="33">
        <f t="shared" si="4"/>
        <v>26470</v>
      </c>
      <c r="M17" s="33">
        <f t="shared" si="4"/>
        <v>26470</v>
      </c>
      <c r="N17" s="33">
        <f t="shared" si="4"/>
        <v>26470</v>
      </c>
      <c r="O17" s="33">
        <f t="shared" si="4"/>
        <v>26470</v>
      </c>
      <c r="P17" s="33">
        <f t="shared" si="4"/>
        <v>26470</v>
      </c>
      <c r="Q17" s="34" t="e">
        <f>Q12+Q14+Q15+Q16</f>
        <v>#REF!</v>
      </c>
    </row>
    <row r="18" spans="1:17" ht="12">
      <c r="A18" s="21"/>
      <c r="B18" s="13" t="s">
        <v>23</v>
      </c>
      <c r="C18" s="1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15"/>
    </row>
    <row r="19" spans="1:17" ht="12">
      <c r="A19" s="17" t="s">
        <v>24</v>
      </c>
      <c r="B19" s="18" t="s">
        <v>25</v>
      </c>
      <c r="C19" s="19">
        <f>SUM(C20:C22)</f>
        <v>0</v>
      </c>
      <c r="D19" s="19">
        <f>SUM(D20:D21)</f>
        <v>1600</v>
      </c>
      <c r="E19" s="19">
        <f aca="true" t="shared" si="5" ref="E19:J19">SUM(E20:E21)</f>
        <v>1600</v>
      </c>
      <c r="F19" s="19">
        <f t="shared" si="5"/>
        <v>1600</v>
      </c>
      <c r="G19" s="19">
        <f t="shared" si="5"/>
        <v>1600</v>
      </c>
      <c r="H19" s="19">
        <f t="shared" si="5"/>
        <v>1600</v>
      </c>
      <c r="I19" s="19">
        <f t="shared" si="5"/>
        <v>1600</v>
      </c>
      <c r="J19" s="19">
        <f t="shared" si="5"/>
        <v>1600</v>
      </c>
      <c r="K19" s="19">
        <f aca="true" t="shared" si="6" ref="K19:P19">SUM(K20:K21)</f>
        <v>1800</v>
      </c>
      <c r="L19" s="19">
        <f t="shared" si="6"/>
        <v>1800</v>
      </c>
      <c r="M19" s="19">
        <f t="shared" si="6"/>
        <v>1800</v>
      </c>
      <c r="N19" s="19">
        <f t="shared" si="6"/>
        <v>1800</v>
      </c>
      <c r="O19" s="19">
        <f t="shared" si="6"/>
        <v>1800</v>
      </c>
      <c r="P19" s="19">
        <f t="shared" si="6"/>
        <v>1800</v>
      </c>
      <c r="Q19" s="20">
        <f aca="true" t="shared" si="7" ref="Q19:Q24">SUM(C19:P19)</f>
        <v>22000</v>
      </c>
    </row>
    <row r="20" spans="1:17" ht="31.5" customHeight="1">
      <c r="A20" s="21" t="s">
        <v>26</v>
      </c>
      <c r="B20" s="22" t="s">
        <v>27</v>
      </c>
      <c r="C20" s="14"/>
      <c r="D20" s="36">
        <v>1600</v>
      </c>
      <c r="E20" s="36">
        <v>1600</v>
      </c>
      <c r="F20" s="36">
        <v>1600</v>
      </c>
      <c r="G20" s="36">
        <v>1600</v>
      </c>
      <c r="H20" s="36">
        <v>1600</v>
      </c>
      <c r="I20" s="36">
        <v>1600</v>
      </c>
      <c r="J20" s="36">
        <v>1600</v>
      </c>
      <c r="K20" s="36">
        <v>1800</v>
      </c>
      <c r="L20" s="36">
        <v>1800</v>
      </c>
      <c r="M20" s="36">
        <v>1800</v>
      </c>
      <c r="N20" s="36">
        <v>1800</v>
      </c>
      <c r="O20" s="36">
        <v>1800</v>
      </c>
      <c r="P20" s="36">
        <v>1800</v>
      </c>
      <c r="Q20" s="20">
        <f t="shared" si="7"/>
        <v>22000</v>
      </c>
    </row>
    <row r="21" spans="1:17" ht="26.25" customHeight="1">
      <c r="A21" s="21" t="s">
        <v>28</v>
      </c>
      <c r="B21" s="22" t="s">
        <v>29</v>
      </c>
      <c r="C21" s="1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0">
        <f t="shared" si="7"/>
        <v>0</v>
      </c>
    </row>
    <row r="22" spans="1:17" ht="32.25" customHeight="1">
      <c r="A22" s="17" t="s">
        <v>30</v>
      </c>
      <c r="B22" s="18" t="s">
        <v>31</v>
      </c>
      <c r="C22" s="14"/>
      <c r="D22" s="14">
        <v>5166</v>
      </c>
      <c r="E22" s="14">
        <v>5166</v>
      </c>
      <c r="F22" s="14">
        <v>5166</v>
      </c>
      <c r="G22" s="14">
        <v>5166</v>
      </c>
      <c r="H22" s="14">
        <v>5166</v>
      </c>
      <c r="I22" s="14">
        <v>5166</v>
      </c>
      <c r="J22" s="14">
        <v>5797</v>
      </c>
      <c r="K22" s="14">
        <v>5797</v>
      </c>
      <c r="L22" s="14">
        <v>5797</v>
      </c>
      <c r="M22" s="14">
        <v>5797</v>
      </c>
      <c r="N22" s="14">
        <v>5797</v>
      </c>
      <c r="O22" s="14">
        <v>5797</v>
      </c>
      <c r="P22" s="14">
        <v>5797</v>
      </c>
      <c r="Q22" s="20">
        <f t="shared" si="7"/>
        <v>71575</v>
      </c>
    </row>
    <row r="23" spans="1:17" ht="20.25" customHeight="1">
      <c r="A23" s="37" t="s">
        <v>32</v>
      </c>
      <c r="B23" s="38" t="s">
        <v>33</v>
      </c>
      <c r="C23" s="19">
        <f>SUM(C24+C25)</f>
        <v>0</v>
      </c>
      <c r="D23" s="19">
        <f aca="true" t="shared" si="8" ref="D23:O23">D24+D25</f>
        <v>0</v>
      </c>
      <c r="E23" s="19">
        <f t="shared" si="8"/>
        <v>0</v>
      </c>
      <c r="F23" s="19">
        <f t="shared" si="8"/>
        <v>2024.24</v>
      </c>
      <c r="G23" s="19">
        <f t="shared" si="8"/>
        <v>2024</v>
      </c>
      <c r="H23" s="19">
        <f t="shared" si="8"/>
        <v>2024</v>
      </c>
      <c r="I23" s="19">
        <f t="shared" si="8"/>
        <v>2024</v>
      </c>
      <c r="J23" s="19">
        <f t="shared" si="8"/>
        <v>2024</v>
      </c>
      <c r="K23" s="19">
        <f t="shared" si="8"/>
        <v>2024</v>
      </c>
      <c r="L23" s="19">
        <f t="shared" si="8"/>
        <v>2024</v>
      </c>
      <c r="M23" s="19">
        <f t="shared" si="8"/>
        <v>2024</v>
      </c>
      <c r="N23" s="19">
        <f t="shared" si="8"/>
        <v>2024</v>
      </c>
      <c r="O23" s="19">
        <f t="shared" si="8"/>
        <v>2025</v>
      </c>
      <c r="P23" s="19">
        <f>P24+P25</f>
        <v>2025</v>
      </c>
      <c r="Q23" s="20">
        <f t="shared" si="7"/>
        <v>22266.239999999998</v>
      </c>
    </row>
    <row r="24" spans="1:17" ht="20.25" customHeight="1">
      <c r="A24" s="21" t="s">
        <v>34</v>
      </c>
      <c r="B24" s="22" t="s">
        <v>35</v>
      </c>
      <c r="C24" s="14"/>
      <c r="D24" s="19"/>
      <c r="E24" s="19"/>
      <c r="F24" s="19">
        <v>366.67</v>
      </c>
      <c r="G24" s="19">
        <v>336</v>
      </c>
      <c r="H24" s="19">
        <v>305</v>
      </c>
      <c r="I24" s="19">
        <v>274</v>
      </c>
      <c r="J24" s="19">
        <v>242</v>
      </c>
      <c r="K24" s="19">
        <v>209</v>
      </c>
      <c r="L24" s="19">
        <v>176</v>
      </c>
      <c r="M24" s="19">
        <v>142</v>
      </c>
      <c r="N24" s="19">
        <v>107</v>
      </c>
      <c r="O24" s="19">
        <v>73</v>
      </c>
      <c r="P24" s="19">
        <v>36</v>
      </c>
      <c r="Q24" s="20">
        <f t="shared" si="7"/>
        <v>2266.67</v>
      </c>
    </row>
    <row r="25" spans="1:17" ht="12">
      <c r="A25" s="21" t="s">
        <v>36</v>
      </c>
      <c r="B25" s="22" t="s">
        <v>37</v>
      </c>
      <c r="C25" s="14"/>
      <c r="D25" s="14"/>
      <c r="E25" s="14"/>
      <c r="F25" s="14">
        <v>1657.57</v>
      </c>
      <c r="G25" s="14">
        <v>1688</v>
      </c>
      <c r="H25" s="14">
        <v>1719</v>
      </c>
      <c r="I25" s="14">
        <v>1750</v>
      </c>
      <c r="J25" s="14">
        <v>1782</v>
      </c>
      <c r="K25" s="14">
        <v>1815</v>
      </c>
      <c r="L25" s="14">
        <v>1848</v>
      </c>
      <c r="M25" s="14">
        <v>1882</v>
      </c>
      <c r="N25" s="14">
        <v>1917</v>
      </c>
      <c r="O25" s="14">
        <v>1952</v>
      </c>
      <c r="P25" s="14">
        <v>1989</v>
      </c>
      <c r="Q25" s="20">
        <f>SUM(D25:P25)</f>
        <v>19999.57</v>
      </c>
    </row>
    <row r="26" spans="1:17" s="30" customFormat="1" ht="12">
      <c r="A26" s="39" t="s">
        <v>38</v>
      </c>
      <c r="B26" s="40" t="s">
        <v>39</v>
      </c>
      <c r="C26" s="28"/>
      <c r="D26" s="28">
        <f>D27+D28+D29</f>
        <v>0</v>
      </c>
      <c r="E26" s="28">
        <f aca="true" t="shared" si="9" ref="E26:P26">E27+E28+E29</f>
        <v>20000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0</v>
      </c>
      <c r="P26" s="28">
        <f t="shared" si="9"/>
        <v>0</v>
      </c>
      <c r="Q26" s="29">
        <f aca="true" t="shared" si="10" ref="Q26:Q31">SUM(C26:P26)</f>
        <v>20000</v>
      </c>
    </row>
    <row r="27" spans="1:17" ht="12">
      <c r="A27" s="17" t="s">
        <v>40</v>
      </c>
      <c r="B27" s="22" t="s">
        <v>41</v>
      </c>
      <c r="C27" s="14"/>
      <c r="D27" s="14"/>
      <c r="E27" s="14">
        <v>20000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0">
        <f t="shared" si="10"/>
        <v>20000</v>
      </c>
    </row>
    <row r="28" spans="1:17" ht="12">
      <c r="A28" s="17" t="s">
        <v>42</v>
      </c>
      <c r="B28" s="22" t="s">
        <v>43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0">
        <f t="shared" si="10"/>
        <v>0</v>
      </c>
    </row>
    <row r="29" spans="1:17" ht="27" customHeight="1">
      <c r="A29" s="17" t="s">
        <v>44</v>
      </c>
      <c r="B29" s="22" t="s">
        <v>45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0">
        <f t="shared" si="10"/>
        <v>0</v>
      </c>
    </row>
    <row r="30" spans="1:17" ht="12">
      <c r="A30" s="17" t="s">
        <v>46</v>
      </c>
      <c r="B30" s="22" t="s">
        <v>21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0">
        <f t="shared" si="10"/>
        <v>0</v>
      </c>
    </row>
    <row r="31" spans="1:17" ht="12">
      <c r="A31" s="41">
        <v>15</v>
      </c>
      <c r="B31" s="42" t="s">
        <v>47</v>
      </c>
      <c r="C31" s="43">
        <f>SUM(C19,C23,C26:C30)</f>
        <v>0</v>
      </c>
      <c r="D31" s="43">
        <f>D19+D22+D23+D26</f>
        <v>6766</v>
      </c>
      <c r="E31" s="43">
        <f>E19+E22+E23+E26</f>
        <v>26766</v>
      </c>
      <c r="F31" s="43">
        <f>F19+F22+F23+F26</f>
        <v>8790.24</v>
      </c>
      <c r="G31" s="43">
        <f aca="true" t="shared" si="11" ref="G31:P31">G19+G22+G23+G26</f>
        <v>8790</v>
      </c>
      <c r="H31" s="43">
        <f t="shared" si="11"/>
        <v>8790</v>
      </c>
      <c r="I31" s="43">
        <f t="shared" si="11"/>
        <v>8790</v>
      </c>
      <c r="J31" s="43">
        <f t="shared" si="11"/>
        <v>9421</v>
      </c>
      <c r="K31" s="43">
        <f t="shared" si="11"/>
        <v>9621</v>
      </c>
      <c r="L31" s="43">
        <f t="shared" si="11"/>
        <v>9621</v>
      </c>
      <c r="M31" s="43">
        <f t="shared" si="11"/>
        <v>9621</v>
      </c>
      <c r="N31" s="43">
        <f t="shared" si="11"/>
        <v>9621</v>
      </c>
      <c r="O31" s="43">
        <f t="shared" si="11"/>
        <v>9622</v>
      </c>
      <c r="P31" s="43">
        <f t="shared" si="11"/>
        <v>9622</v>
      </c>
      <c r="Q31" s="20">
        <f t="shared" si="10"/>
        <v>135841.24</v>
      </c>
    </row>
    <row r="32" spans="1:17" s="48" customFormat="1" ht="24">
      <c r="A32" s="44">
        <v>16</v>
      </c>
      <c r="B32" s="45" t="s">
        <v>48</v>
      </c>
      <c r="C32" s="46">
        <f>C17-C31+C8</f>
        <v>0</v>
      </c>
      <c r="D32" s="46">
        <f aca="true" t="shared" si="12" ref="D32:P32">D17-D31</f>
        <v>15764</v>
      </c>
      <c r="E32" s="46" t="e">
        <f>E17-E31</f>
        <v>#REF!</v>
      </c>
      <c r="F32" s="46">
        <f t="shared" si="12"/>
        <v>13739.76</v>
      </c>
      <c r="G32" s="46">
        <f t="shared" si="12"/>
        <v>15993</v>
      </c>
      <c r="H32" s="46">
        <f t="shared" si="12"/>
        <v>15993</v>
      </c>
      <c r="I32" s="46">
        <f t="shared" si="12"/>
        <v>15993</v>
      </c>
      <c r="J32" s="46">
        <f t="shared" si="12"/>
        <v>17049</v>
      </c>
      <c r="K32" s="46">
        <f t="shared" si="12"/>
        <v>16849</v>
      </c>
      <c r="L32" s="46">
        <f t="shared" si="12"/>
        <v>16849</v>
      </c>
      <c r="M32" s="46">
        <f t="shared" si="12"/>
        <v>16849</v>
      </c>
      <c r="N32" s="46">
        <f t="shared" si="12"/>
        <v>16849</v>
      </c>
      <c r="O32" s="46">
        <f t="shared" si="12"/>
        <v>16848</v>
      </c>
      <c r="P32" s="46">
        <f t="shared" si="12"/>
        <v>16848</v>
      </c>
      <c r="Q32" s="47"/>
    </row>
    <row r="33" spans="1:132" s="54" customFormat="1" ht="12">
      <c r="A33" s="49">
        <v>17</v>
      </c>
      <c r="B33" s="50" t="s">
        <v>49</v>
      </c>
      <c r="C33" s="51">
        <f>C32</f>
        <v>0</v>
      </c>
      <c r="D33" s="51">
        <f>D32+E35</f>
        <v>15764</v>
      </c>
      <c r="E33" s="51" t="e">
        <f aca="true" t="shared" si="13" ref="E33:N33">E32+D33</f>
        <v>#REF!</v>
      </c>
      <c r="F33" s="51" t="e">
        <f t="shared" si="13"/>
        <v>#REF!</v>
      </c>
      <c r="G33" s="51" t="e">
        <f t="shared" si="13"/>
        <v>#REF!</v>
      </c>
      <c r="H33" s="51" t="e">
        <f t="shared" si="13"/>
        <v>#REF!</v>
      </c>
      <c r="I33" s="51" t="e">
        <f t="shared" si="13"/>
        <v>#REF!</v>
      </c>
      <c r="J33" s="51" t="e">
        <f t="shared" si="13"/>
        <v>#REF!</v>
      </c>
      <c r="K33" s="51" t="e">
        <f t="shared" si="13"/>
        <v>#REF!</v>
      </c>
      <c r="L33" s="51" t="e">
        <f t="shared" si="13"/>
        <v>#REF!</v>
      </c>
      <c r="M33" s="51" t="e">
        <f t="shared" si="13"/>
        <v>#REF!</v>
      </c>
      <c r="N33" s="51" t="e">
        <f t="shared" si="13"/>
        <v>#REF!</v>
      </c>
      <c r="O33" s="51" t="e">
        <f>O32+N33</f>
        <v>#REF!</v>
      </c>
      <c r="P33" s="51" t="e">
        <f>P32+O33</f>
        <v>#REF!</v>
      </c>
      <c r="Q33" s="52"/>
      <c r="R33" s="48"/>
      <c r="S33" s="48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</row>
    <row r="34" spans="3:7" ht="12">
      <c r="C34" s="55"/>
      <c r="G34" s="56"/>
    </row>
    <row r="35" spans="2:6" ht="12">
      <c r="B35" s="2" t="s">
        <v>50</v>
      </c>
      <c r="C35" s="55"/>
      <c r="F35" s="2" t="s">
        <v>6</v>
      </c>
    </row>
    <row r="36" ht="12">
      <c r="C36" s="55"/>
    </row>
    <row r="37" spans="1:17" s="16" customFormat="1" ht="12">
      <c r="A37" s="57"/>
      <c r="B37" s="58"/>
      <c r="Q37" s="19"/>
    </row>
    <row r="38" spans="1:3" s="16" customFormat="1" ht="12">
      <c r="A38" s="57"/>
      <c r="C38" s="59"/>
    </row>
    <row r="39" spans="1:17" s="16" customFormat="1" ht="12">
      <c r="A39" s="57"/>
      <c r="B39" s="58"/>
      <c r="Q39" s="19"/>
    </row>
    <row r="40" ht="12">
      <c r="C40" s="59"/>
    </row>
    <row r="41" ht="12">
      <c r="C41" s="60"/>
    </row>
    <row r="42" ht="12">
      <c r="C42" s="55"/>
    </row>
    <row r="43" ht="12">
      <c r="C43" s="59"/>
    </row>
    <row r="44" ht="12">
      <c r="C44" s="59"/>
    </row>
    <row r="45" ht="12">
      <c r="C45" s="60"/>
    </row>
    <row r="46" ht="12">
      <c r="C46" s="59"/>
    </row>
  </sheetData>
  <sheetProtection selectLockedCells="1" selectUnlockedCells="1"/>
  <mergeCells count="4">
    <mergeCell ref="A6:A7"/>
    <mergeCell ref="B6:B7"/>
    <mergeCell ref="C6:C7"/>
    <mergeCell ref="D6:Q6"/>
  </mergeCells>
  <printOptions horizontalCentered="1" verticalCentered="1"/>
  <pageMargins left="0" right="0" top="0.7875" bottom="0.43333333333333335" header="0.5118055555555555" footer="0.27569444444444446"/>
  <pageSetup horizontalDpi="300" verticalDpi="300" orientation="landscape" pageOrder="overThenDown" paperSize="9" scale="69" r:id="rId1"/>
  <headerFooter alignWithMargins="0">
    <oddHeader>&amp;LКонфиденциально&amp;C&amp;D&amp;RСтраница &amp;P</oddHeader>
    <oddFooter>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2011-05-16T05:35:26Z</dcterms:modified>
  <cp:category/>
  <cp:version/>
  <cp:contentType/>
  <cp:contentStatus/>
</cp:coreProperties>
</file>